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N6" i="1" l="1"/>
  <c r="AP45" i="1" l="1"/>
  <c r="AP44" i="1"/>
  <c r="AK45" i="1"/>
  <c r="AK43" i="1"/>
  <c r="I36" i="1"/>
  <c r="AK27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B16" i="1" l="1"/>
  <c r="X61" i="1" l="1"/>
  <c r="W61" i="1"/>
  <c r="G61" i="1" l="1"/>
  <c r="AP21" i="1" l="1"/>
  <c r="AP43" i="1" l="1"/>
  <c r="AP50" i="1" s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E28" i="1" l="1"/>
  <c r="E25" i="1"/>
  <c r="Q30" i="1"/>
  <c r="Q27" i="1"/>
  <c r="Q28" i="1"/>
  <c r="AG21" i="1"/>
  <c r="AG22" i="1"/>
  <c r="E36" i="1"/>
  <c r="E37" i="1"/>
  <c r="E21" i="1"/>
  <c r="E24" i="1"/>
  <c r="E3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Q58" i="1"/>
  <c r="AP58" i="1"/>
  <c r="AL61" i="1"/>
  <c r="G50" i="1"/>
  <c r="T38" i="1"/>
  <c r="S38" i="1"/>
  <c r="U27" i="1" l="1"/>
  <c r="U21" i="1"/>
  <c r="J50" i="1"/>
  <c r="AR45" i="1"/>
  <c r="AQ45" i="1"/>
  <c r="AE50" i="1"/>
  <c r="AG49" i="1" s="1"/>
  <c r="AI50" i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J16" i="1"/>
  <c r="AR43" i="1"/>
  <c r="AQ43" i="1"/>
  <c r="H16" i="1"/>
  <c r="C16" i="1"/>
  <c r="I9" i="1" l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U60" i="1" l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8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Y50" i="1" s="1"/>
  <c r="AG45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<sst xmlns="http://schemas.openxmlformats.org/spreadsheetml/2006/main" count="235" uniqueCount="61">
  <si>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</si>
  <si>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</si>
  <si>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</si>
  <si>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</si>
  <si>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</si>
  <si>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</si>
  <si>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</si>
  <si>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</si>
  <si>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</si>
  <si>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</si>
  <si>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</si>
  <si>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</si>
  <si>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</si>
  <si>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</si>
  <si>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</si>
  <si>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</si>
  <si>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</si>
  <si>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</si>
  <si>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</si>
  <si>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</si>
  <si>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</si>
  <si>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</si>
  <si>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</si>
  <si>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</si>
  <si>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</si>
  <si>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</si>
  <si>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</si>
  <si>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</si>
  <si>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</si>
  <si>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</si>
  <si>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</si>
  <si>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</si>
  <si>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</si>
  <si>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</si>
  <si>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</si>
  <si>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</si>
  <si>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</si>
  <si>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</si>
  <si>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</si>
  <si>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</si>
  <si>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</si>
  <si>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</si>
  <si>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</si>
  <si>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</si>
  <si>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</si>
  <si>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</si>
  <si>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</si>
  <si>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</si>
  <si>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</si>
  <si>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</si>
  <si>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</si>
  <si>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</si>
  <si>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</si>
  <si>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</si>
  <si>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</si>
  <si>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</si>
  <si>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</si>
  <si>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</si>
  <si>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</si>
  <si>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</si>
  <si>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14.08.2020г.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</si>
</sst>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zoomScale="80" zoomScaleNormal="100" zoomScaleSheetLayoutView="80" workbookViewId="0">
      <selection activeCell="N7" sqref="N7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24" t="s">
        <v>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43" t="s">
        <v>0</v>
      </c>
      <c r="B3" s="239" t="s">
        <v>58</v>
      </c>
      <c r="C3" s="240"/>
      <c r="D3" s="240"/>
      <c r="E3" s="241"/>
      <c r="F3" s="252" t="s">
        <v>40</v>
      </c>
      <c r="G3" s="252"/>
      <c r="H3" s="252"/>
      <c r="I3" s="252"/>
      <c r="J3" s="253" t="s">
        <v>56</v>
      </c>
      <c r="K3" s="252"/>
      <c r="L3" s="252"/>
      <c r="M3" s="252"/>
      <c r="N3" s="239" t="s">
        <v>59</v>
      </c>
      <c r="O3" s="240"/>
      <c r="P3" s="240"/>
      <c r="Q3" s="241"/>
    </row>
    <row r="4" spans="1:20" ht="18" customHeight="1" x14ac:dyDescent="0.25">
      <c r="A4" s="244"/>
      <c r="B4" s="246" t="s">
        <v>2</v>
      </c>
      <c r="C4" s="248" t="s">
        <v>30</v>
      </c>
      <c r="D4" s="248" t="s">
        <v>36</v>
      </c>
      <c r="E4" s="250" t="s">
        <v>1</v>
      </c>
      <c r="F4" s="258" t="s">
        <v>2</v>
      </c>
      <c r="G4" s="254" t="s">
        <v>30</v>
      </c>
      <c r="H4" s="254" t="s">
        <v>36</v>
      </c>
      <c r="I4" s="256" t="s">
        <v>1</v>
      </c>
      <c r="J4" s="260" t="s">
        <v>2</v>
      </c>
      <c r="K4" s="254" t="s">
        <v>30</v>
      </c>
      <c r="L4" s="254" t="s">
        <v>36</v>
      </c>
      <c r="M4" s="256" t="s">
        <v>1</v>
      </c>
      <c r="N4" s="246" t="s">
        <v>2</v>
      </c>
      <c r="O4" s="248" t="s">
        <v>30</v>
      </c>
      <c r="P4" s="248" t="s">
        <v>36</v>
      </c>
      <c r="Q4" s="250" t="s">
        <v>1</v>
      </c>
    </row>
    <row r="5" spans="1:20" ht="30" customHeight="1" thickBot="1" x14ac:dyDescent="0.3">
      <c r="A5" s="245"/>
      <c r="B5" s="247"/>
      <c r="C5" s="249"/>
      <c r="D5" s="249"/>
      <c r="E5" s="251"/>
      <c r="F5" s="259"/>
      <c r="G5" s="255"/>
      <c r="H5" s="255"/>
      <c r="I5" s="257"/>
      <c r="J5" s="261"/>
      <c r="K5" s="255"/>
      <c r="L5" s="255"/>
      <c r="M5" s="257"/>
      <c r="N5" s="247"/>
      <c r="O5" s="249"/>
      <c r="P5" s="249"/>
      <c r="Q5" s="251"/>
    </row>
    <row r="6" spans="1:20" s="30" customFormat="1" ht="16.5" customHeight="1" x14ac:dyDescent="0.25">
      <c r="A6" s="24" t="s">
        <v>22</v>
      </c>
      <c r="B6" s="14">
        <v>27</v>
      </c>
      <c r="C6" s="180">
        <v>2647.15</v>
      </c>
      <c r="D6" s="180">
        <v>786.76096399999994</v>
      </c>
      <c r="E6" s="17">
        <f>C6/C16</f>
        <v>0.12326055548872518</v>
      </c>
      <c r="F6" s="25">
        <v>3</v>
      </c>
      <c r="G6" s="180">
        <v>427.62979999999999</v>
      </c>
      <c r="H6" s="180">
        <v>200</v>
      </c>
      <c r="I6" s="18">
        <f>G6/G16</f>
        <v>2.4172399194072852E-2</v>
      </c>
      <c r="J6" s="14"/>
      <c r="K6" s="180"/>
      <c r="L6" s="180"/>
      <c r="M6" s="18">
        <f>K6/K16</f>
        <v>0</v>
      </c>
      <c r="N6" s="14">
        <f>B6+J6</f>
        <v>27</v>
      </c>
      <c r="O6" s="180">
        <f>C6+K6</f>
        <v>2647.15</v>
      </c>
      <c r="P6" s="180">
        <f>D6+L6</f>
        <v>786.76096399999994</v>
      </c>
      <c r="Q6" s="17">
        <f>O6/O16</f>
        <v>0.10383799606373435</v>
      </c>
    </row>
    <row r="7" spans="1:20" s="30" customFormat="1" x14ac:dyDescent="0.25">
      <c r="A7" s="24" t="s">
        <v>23</v>
      </c>
      <c r="B7" s="14">
        <v>27</v>
      </c>
      <c r="C7" s="180">
        <v>3178.2363</v>
      </c>
      <c r="D7" s="180">
        <v>1392.5822539999999</v>
      </c>
      <c r="E7" s="17">
        <f>C7/C16</f>
        <v>0.14798978970305066</v>
      </c>
      <c r="F7" s="25">
        <v>3</v>
      </c>
      <c r="G7" s="180">
        <v>573</v>
      </c>
      <c r="H7" s="180">
        <v>263.5</v>
      </c>
      <c r="I7" s="18">
        <f>G7/G16</f>
        <v>3.2389662128793982E-2</v>
      </c>
      <c r="J7" s="14"/>
      <c r="K7" s="180"/>
      <c r="L7" s="180"/>
      <c r="M7" s="18">
        <f>K7/K16</f>
        <v>0</v>
      </c>
      <c r="N7" s="14">
        <f t="shared" ref="N7:N15" si="0">B7+J7</f>
        <v>27</v>
      </c>
      <c r="O7" s="180">
        <f t="shared" ref="O7:O15" si="1">C7+K7</f>
        <v>3178.2363</v>
      </c>
      <c r="P7" s="180">
        <f t="shared" ref="P7:P15" si="2">D7+L7</f>
        <v>1392.5822539999999</v>
      </c>
      <c r="Q7" s="17">
        <f>O7/O16</f>
        <v>0.12467056585724937</v>
      </c>
    </row>
    <row r="8" spans="1:20" s="30" customFormat="1" x14ac:dyDescent="0.25">
      <c r="A8" s="24" t="s">
        <v>19</v>
      </c>
      <c r="B8" s="14">
        <v>29</v>
      </c>
      <c r="C8" s="182">
        <v>4759.2780000000002</v>
      </c>
      <c r="D8" s="182">
        <v>2219.6268359999999</v>
      </c>
      <c r="E8" s="17">
        <f>C8/C16</f>
        <v>0.22160861681630017</v>
      </c>
      <c r="F8" s="25">
        <v>3</v>
      </c>
      <c r="G8" s="180">
        <v>255</v>
      </c>
      <c r="H8" s="180">
        <v>118</v>
      </c>
      <c r="I8" s="18">
        <f>G8/G16</f>
        <v>1.4414247544227689E-2</v>
      </c>
      <c r="J8" s="14">
        <v>3</v>
      </c>
      <c r="K8" s="180">
        <v>1628.5255239999999</v>
      </c>
      <c r="L8" s="180">
        <v>788.14680999999996</v>
      </c>
      <c r="M8" s="18">
        <f>K8/K16</f>
        <v>0.4054058193731308</v>
      </c>
      <c r="N8" s="14">
        <f t="shared" si="0"/>
        <v>32</v>
      </c>
      <c r="O8" s="180">
        <f t="shared" si="1"/>
        <v>6387.8035239999999</v>
      </c>
      <c r="P8" s="180">
        <f t="shared" si="2"/>
        <v>3007.7736459999996</v>
      </c>
      <c r="Q8" s="17">
        <f>O8/O16</f>
        <v>0.25057012907505072</v>
      </c>
    </row>
    <row r="9" spans="1:20" s="30" customFormat="1" ht="15.75" customHeight="1" x14ac:dyDescent="0.25">
      <c r="A9" s="24" t="s">
        <v>26</v>
      </c>
      <c r="B9" s="14">
        <v>27</v>
      </c>
      <c r="C9" s="180">
        <v>1813.7923960000001</v>
      </c>
      <c r="D9" s="180">
        <v>775.13542900000004</v>
      </c>
      <c r="E9" s="17">
        <f>C9/C16</f>
        <v>8.4456512956268354E-2</v>
      </c>
      <c r="F9" s="25">
        <v>4</v>
      </c>
      <c r="G9" s="180">
        <v>4668</v>
      </c>
      <c r="H9" s="180">
        <v>2317.564104</v>
      </c>
      <c r="I9" s="18">
        <f>G9/G16</f>
        <v>0.26386551975080336</v>
      </c>
      <c r="J9" s="14"/>
      <c r="K9" s="180"/>
      <c r="L9" s="180"/>
      <c r="M9" s="18">
        <f>K9/K16</f>
        <v>0</v>
      </c>
      <c r="N9" s="14">
        <f t="shared" si="0"/>
        <v>27</v>
      </c>
      <c r="O9" s="180">
        <f t="shared" si="1"/>
        <v>1813.7923960000001</v>
      </c>
      <c r="P9" s="180">
        <f t="shared" si="2"/>
        <v>775.13542900000004</v>
      </c>
      <c r="Q9" s="17">
        <f>O9/O16</f>
        <v>7.1148430453989886E-2</v>
      </c>
    </row>
    <row r="10" spans="1:20" s="30" customFormat="1" x14ac:dyDescent="0.25">
      <c r="A10" s="24" t="s">
        <v>27</v>
      </c>
      <c r="B10" s="14">
        <v>10</v>
      </c>
      <c r="C10" s="180">
        <v>1574.7</v>
      </c>
      <c r="D10" s="180">
        <v>345.92065500000001</v>
      </c>
      <c r="E10" s="17">
        <f>C10/C16</f>
        <v>7.3323535397727943E-2</v>
      </c>
      <c r="F10" s="25">
        <v>2</v>
      </c>
      <c r="G10" s="180">
        <v>1700</v>
      </c>
      <c r="H10" s="180">
        <v>828.39514499999996</v>
      </c>
      <c r="I10" s="18">
        <f>G10/G16</f>
        <v>9.6094983628184583E-2</v>
      </c>
      <c r="J10" s="14">
        <v>2</v>
      </c>
      <c r="K10" s="180">
        <v>1412.5</v>
      </c>
      <c r="L10" s="180">
        <v>645.15236379999999</v>
      </c>
      <c r="M10" s="18">
        <f>K10/K16</f>
        <v>0.3516283358323018</v>
      </c>
      <c r="N10" s="14">
        <f t="shared" si="0"/>
        <v>12</v>
      </c>
      <c r="O10" s="180">
        <f t="shared" si="1"/>
        <v>2987.2</v>
      </c>
      <c r="P10" s="180">
        <f t="shared" si="2"/>
        <v>991.0730188</v>
      </c>
      <c r="Q10" s="17">
        <f>O10/O16</f>
        <v>0.11717691171319618</v>
      </c>
    </row>
    <row r="11" spans="1:20" s="30" customFormat="1" x14ac:dyDescent="0.25">
      <c r="A11" s="24" t="s">
        <v>28</v>
      </c>
      <c r="B11" s="14">
        <v>8</v>
      </c>
      <c r="C11" s="180">
        <v>2552.4014990000001</v>
      </c>
      <c r="D11" s="180">
        <v>1001.703928</v>
      </c>
      <c r="E11" s="17">
        <f>C11/C16</f>
        <v>0.11884873414691076</v>
      </c>
      <c r="F11" s="25">
        <v>5</v>
      </c>
      <c r="G11" s="180">
        <v>6105</v>
      </c>
      <c r="H11" s="180">
        <v>1905.2642820000001</v>
      </c>
      <c r="I11" s="18">
        <f>G11/G16</f>
        <v>0.34509404414709821</v>
      </c>
      <c r="J11" s="14">
        <v>3</v>
      </c>
      <c r="K11" s="180">
        <v>860</v>
      </c>
      <c r="L11" s="180">
        <v>271.50706500000001</v>
      </c>
      <c r="M11" s="18">
        <f>K11/K16</f>
        <v>0.21408875668373772</v>
      </c>
      <c r="N11" s="14">
        <f t="shared" si="0"/>
        <v>11</v>
      </c>
      <c r="O11" s="180">
        <f t="shared" si="1"/>
        <v>3412.4014990000001</v>
      </c>
      <c r="P11" s="180">
        <f t="shared" si="2"/>
        <v>1273.2109930000001</v>
      </c>
      <c r="Q11" s="17">
        <f>O11/O16</f>
        <v>0.13385600869653899</v>
      </c>
    </row>
    <row r="12" spans="1:20" s="30" customFormat="1" x14ac:dyDescent="0.25">
      <c r="A12" s="32" t="s">
        <v>35</v>
      </c>
      <c r="B12" s="14">
        <v>10</v>
      </c>
      <c r="C12" s="180">
        <v>1115.5</v>
      </c>
      <c r="D12" s="180">
        <v>508.12774000000002</v>
      </c>
      <c r="E12" s="17">
        <f>C12/C16</f>
        <v>5.1941578545859859E-2</v>
      </c>
      <c r="F12" s="25">
        <v>1</v>
      </c>
      <c r="G12" s="180">
        <v>360</v>
      </c>
      <c r="H12" s="180">
        <v>180</v>
      </c>
      <c r="I12" s="18">
        <f>G12/G16</f>
        <v>2.034952594479203E-2</v>
      </c>
      <c r="J12" s="14">
        <v>1</v>
      </c>
      <c r="K12" s="180">
        <v>100</v>
      </c>
      <c r="L12" s="180">
        <v>50</v>
      </c>
      <c r="M12" s="18">
        <f>K12/K16</f>
        <v>2.4894041474853225E-2</v>
      </c>
      <c r="N12" s="14">
        <f t="shared" si="0"/>
        <v>11</v>
      </c>
      <c r="O12" s="180">
        <f t="shared" si="1"/>
        <v>1215.5</v>
      </c>
      <c r="P12" s="180">
        <f t="shared" si="2"/>
        <v>558.12774000000002</v>
      </c>
      <c r="Q12" s="17">
        <f>O12/O16</f>
        <v>4.7679611739217316E-2</v>
      </c>
    </row>
    <row r="13" spans="1:20" s="30" customFormat="1" ht="14.25" customHeight="1" x14ac:dyDescent="0.25">
      <c r="A13" s="32" t="s">
        <v>29</v>
      </c>
      <c r="B13" s="14">
        <v>2</v>
      </c>
      <c r="C13" s="180">
        <v>79.492999999999995</v>
      </c>
      <c r="D13" s="180">
        <v>35.788400000000003</v>
      </c>
      <c r="E13" s="17">
        <f>C13/C16</f>
        <v>3.7014718990103427E-3</v>
      </c>
      <c r="F13" s="25">
        <v>4</v>
      </c>
      <c r="G13" s="180">
        <v>2312.1999999999998</v>
      </c>
      <c r="H13" s="180">
        <v>103.1</v>
      </c>
      <c r="I13" s="18">
        <f>G13/G16</f>
        <v>0.13070048302652257</v>
      </c>
      <c r="J13" s="14">
        <v>1</v>
      </c>
      <c r="K13" s="180">
        <v>16</v>
      </c>
      <c r="L13" s="180">
        <v>2.7152989999999999</v>
      </c>
      <c r="M13" s="18">
        <f>K13/K16</f>
        <v>3.9830466359765159E-3</v>
      </c>
      <c r="N13" s="14">
        <f t="shared" si="0"/>
        <v>3</v>
      </c>
      <c r="O13" s="180">
        <f t="shared" si="1"/>
        <v>95.492999999999995</v>
      </c>
      <c r="P13" s="180">
        <f t="shared" si="2"/>
        <v>38.503699000000005</v>
      </c>
      <c r="Q13" s="17">
        <f>O13/O16</f>
        <v>3.7458405296693364E-3</v>
      </c>
    </row>
    <row r="14" spans="1:20" s="30" customFormat="1" ht="18" customHeight="1" x14ac:dyDescent="0.25">
      <c r="A14" s="32" t="s">
        <v>32</v>
      </c>
      <c r="B14" s="14">
        <v>4</v>
      </c>
      <c r="C14" s="180">
        <v>3110</v>
      </c>
      <c r="D14" s="180">
        <v>1555</v>
      </c>
      <c r="E14" s="17">
        <f>C14/C16</f>
        <v>0.14481246909692888</v>
      </c>
      <c r="F14" s="25">
        <v>1</v>
      </c>
      <c r="G14" s="180">
        <v>1290</v>
      </c>
      <c r="H14" s="180">
        <v>645</v>
      </c>
      <c r="I14" s="18">
        <f>G14/G16</f>
        <v>7.291913463550477E-2</v>
      </c>
      <c r="J14" s="14"/>
      <c r="K14" s="180"/>
      <c r="L14" s="180"/>
      <c r="M14" s="18">
        <f>K14/K16</f>
        <v>0</v>
      </c>
      <c r="N14" s="14">
        <f t="shared" si="0"/>
        <v>4</v>
      </c>
      <c r="O14" s="180">
        <f t="shared" si="1"/>
        <v>3110</v>
      </c>
      <c r="P14" s="180">
        <f t="shared" si="2"/>
        <v>1555</v>
      </c>
      <c r="Q14" s="17">
        <f>O14/O16</f>
        <v>0.12199390580745853</v>
      </c>
    </row>
    <row r="15" spans="1:20" s="30" customFormat="1" ht="18" customHeight="1" x14ac:dyDescent="0.25">
      <c r="A15" s="32" t="s">
        <v>57</v>
      </c>
      <c r="B15" s="14">
        <v>5</v>
      </c>
      <c r="C15" s="180">
        <v>645.5</v>
      </c>
      <c r="D15" s="180">
        <v>258.00540000000001</v>
      </c>
      <c r="E15" s="17">
        <f>C15/C16</f>
        <v>3.0056735949217876E-2</v>
      </c>
      <c r="F15" s="25"/>
      <c r="G15" s="180"/>
      <c r="H15" s="180"/>
      <c r="I15" s="18"/>
      <c r="J15" s="14"/>
      <c r="K15" s="180"/>
      <c r="L15" s="180"/>
      <c r="M15" s="18">
        <f>K15/K16</f>
        <v>0</v>
      </c>
      <c r="N15" s="14">
        <f t="shared" si="0"/>
        <v>5</v>
      </c>
      <c r="O15" s="180">
        <f t="shared" si="1"/>
        <v>645.5</v>
      </c>
      <c r="P15" s="180">
        <f t="shared" si="2"/>
        <v>258.00540000000001</v>
      </c>
      <c r="Q15" s="17">
        <f>O15/O16</f>
        <v>2.5320600063895332E-2</v>
      </c>
    </row>
    <row r="16" spans="1:20" ht="29.25" customHeight="1" thickBot="1" x14ac:dyDescent="0.3">
      <c r="A16" s="190" t="s">
        <v>3</v>
      </c>
      <c r="B16" s="135">
        <f>SUM(B6:B15)</f>
        <v>149</v>
      </c>
      <c r="C16" s="136">
        <f t="shared" ref="C16:M16" si="3">SUM(C6:C15)</f>
        <v>21476.051195</v>
      </c>
      <c r="D16" s="136">
        <f>SUM(D6:D15)</f>
        <v>8878.6516059999994</v>
      </c>
      <c r="E16" s="137">
        <f t="shared" si="3"/>
        <v>1.0000000000000002</v>
      </c>
      <c r="F16" s="158">
        <f>SUM(F6:F15)</f>
        <v>26</v>
      </c>
      <c r="G16" s="139">
        <f>SUM(G6:G15)</f>
        <v>17690.8298</v>
      </c>
      <c r="H16" s="140">
        <f t="shared" si="3"/>
        <v>6560.823531</v>
      </c>
      <c r="I16" s="169">
        <f>SUM(I6:I15)</f>
        <v>1</v>
      </c>
      <c r="J16" s="138">
        <f t="shared" si="3"/>
        <v>10</v>
      </c>
      <c r="K16" s="139">
        <f>SUM(K6:K15)</f>
        <v>4017.0255239999997</v>
      </c>
      <c r="L16" s="140">
        <f>SUM(L6:L15)</f>
        <v>1757.5215378</v>
      </c>
      <c r="M16" s="169">
        <f t="shared" si="3"/>
        <v>1</v>
      </c>
      <c r="N16" s="135">
        <f>SUM(N6:N15)</f>
        <v>159</v>
      </c>
      <c r="O16" s="136">
        <f t="shared" ref="O16" si="4">SUM(O6:O15)</f>
        <v>25493.076719000001</v>
      </c>
      <c r="P16" s="136">
        <f>SUM(P6:P15)</f>
        <v>10636.173143800001</v>
      </c>
      <c r="Q16" s="137">
        <f t="shared" ref="Q16" si="5">SUM(Q6:Q15)</f>
        <v>1</v>
      </c>
    </row>
    <row r="17" spans="1:45" x14ac:dyDescent="0.25">
      <c r="A17" s="3"/>
      <c r="B17" s="3"/>
      <c r="C17" s="168"/>
      <c r="D17" s="168"/>
      <c r="E17" s="3"/>
      <c r="F17" s="3"/>
      <c r="G17" s="168"/>
      <c r="H17" s="168"/>
      <c r="I17" s="3"/>
      <c r="J17" s="3"/>
      <c r="K17" s="3"/>
      <c r="L17" s="3"/>
      <c r="M17" s="3"/>
      <c r="N17" s="3"/>
      <c r="O17" s="168"/>
      <c r="P17" s="168"/>
      <c r="Q17" s="3"/>
      <c r="R17" s="3"/>
      <c r="S17" s="3"/>
      <c r="T17" s="3"/>
    </row>
    <row r="18" spans="1:45" ht="30.75" customHeight="1" thickBot="1" x14ac:dyDescent="0.3">
      <c r="A18" s="224" t="s">
        <v>52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7" t="s">
        <v>4</v>
      </c>
      <c r="B19" s="213" t="s">
        <v>22</v>
      </c>
      <c r="C19" s="212"/>
      <c r="D19" s="212"/>
      <c r="E19" s="214"/>
      <c r="F19" s="213" t="s">
        <v>23</v>
      </c>
      <c r="G19" s="212"/>
      <c r="H19" s="212"/>
      <c r="I19" s="214"/>
      <c r="J19" s="239" t="s">
        <v>19</v>
      </c>
      <c r="K19" s="240"/>
      <c r="L19" s="240"/>
      <c r="M19" s="241"/>
      <c r="N19" s="213" t="s">
        <v>31</v>
      </c>
      <c r="O19" s="212"/>
      <c r="P19" s="212"/>
      <c r="Q19" s="214"/>
      <c r="R19" s="213" t="s">
        <v>28</v>
      </c>
      <c r="S19" s="212"/>
      <c r="T19" s="212"/>
      <c r="U19" s="214"/>
      <c r="V19" s="212" t="s">
        <v>39</v>
      </c>
      <c r="W19" s="212"/>
      <c r="X19" s="212"/>
      <c r="Y19" s="214"/>
      <c r="Z19" s="212" t="s">
        <v>27</v>
      </c>
      <c r="AA19" s="212"/>
      <c r="AB19" s="212"/>
      <c r="AC19" s="212"/>
      <c r="AD19" s="209" t="s">
        <v>38</v>
      </c>
      <c r="AE19" s="210"/>
      <c r="AF19" s="210"/>
      <c r="AG19" s="210"/>
      <c r="AH19" s="213" t="s">
        <v>29</v>
      </c>
      <c r="AI19" s="212"/>
      <c r="AJ19" s="212"/>
      <c r="AK19" s="214"/>
      <c r="AL19" s="212" t="s">
        <v>51</v>
      </c>
      <c r="AM19" s="212"/>
      <c r="AN19" s="212"/>
      <c r="AO19" s="212"/>
      <c r="AP19" s="209" t="s">
        <v>20</v>
      </c>
      <c r="AQ19" s="210"/>
      <c r="AR19" s="210"/>
      <c r="AS19" s="211"/>
    </row>
    <row r="20" spans="1:45" ht="55.5" customHeight="1" x14ac:dyDescent="0.25">
      <c r="A20" s="238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9.44411914700716E-2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2.8953971589808371E-2</v>
      </c>
      <c r="N21" s="14">
        <v>3</v>
      </c>
      <c r="O21" s="8">
        <v>139.5</v>
      </c>
      <c r="P21" s="33">
        <v>47.903433999999997</v>
      </c>
      <c r="Q21" s="17">
        <f>O21/O38</f>
        <v>7.6910676385920862E-2</v>
      </c>
      <c r="R21" s="14">
        <v>2</v>
      </c>
      <c r="S21" s="8">
        <v>1210</v>
      </c>
      <c r="T21" s="8">
        <v>494</v>
      </c>
      <c r="U21" s="17">
        <f>S21/S38</f>
        <v>0.47406334797799771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2</v>
      </c>
      <c r="AA21" s="8">
        <v>150.4</v>
      </c>
      <c r="AB21" s="33">
        <v>27.714376999999999</v>
      </c>
      <c r="AC21" s="18">
        <f>AA21/AA38</f>
        <v>9.5510255921762877E-2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16</v>
      </c>
      <c r="AQ21" s="8">
        <f>C21+G21+K21+O21+S21+AA21+AI21+AE21+W21+AM21</f>
        <v>5287.7</v>
      </c>
      <c r="AR21" s="33">
        <f>D21+H21+L21+P21+T21+AB21+AJ21+AF21+X21+AN21</f>
        <v>2386.7875750000003</v>
      </c>
      <c r="AS21" s="17">
        <f>AQ21/AQ38</f>
        <v>0.2462137919111996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5.9781583892928279E-2</v>
      </c>
      <c r="J22" s="14">
        <v>8</v>
      </c>
      <c r="K22" s="8">
        <v>781.07799999999997</v>
      </c>
      <c r="L22" s="33">
        <v>321.19926299999997</v>
      </c>
      <c r="M22" s="17">
        <f>K22/K38</f>
        <v>0.16411691016998795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0.49533244427509998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13</v>
      </c>
      <c r="AQ22" s="8">
        <f t="shared" ref="AQ22:AQ37" si="7">C22+G22+K22+O22+S22+AA22+AI22+AE22+W22+AM22</f>
        <v>1821.078</v>
      </c>
      <c r="AR22" s="33">
        <f t="shared" ref="AR22:AR37" si="8">D22+H22+L22+P22+T22+AB22+AJ22+AF22+X22+AN22</f>
        <v>522.19926299999997</v>
      </c>
      <c r="AS22" s="17">
        <f>AQ22/AQ38</f>
        <v>8.4795756140867221E-2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2.3597993641945373E-2</v>
      </c>
      <c r="J23" s="14">
        <v>2</v>
      </c>
      <c r="K23" s="8">
        <v>102</v>
      </c>
      <c r="L23" s="33">
        <v>50.795000000000002</v>
      </c>
      <c r="M23" s="17">
        <f>K23/K38</f>
        <v>2.1431822221773974E-2</v>
      </c>
      <c r="N23" s="14">
        <v>2</v>
      </c>
      <c r="O23" s="8">
        <v>38</v>
      </c>
      <c r="P23" s="33">
        <v>18.247800000000002</v>
      </c>
      <c r="Q23" s="17">
        <f>O23/O38</f>
        <v>2.0950578513727544E-2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0.12700831904489743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2.4911469764262686E-2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0.11839147762688175</v>
      </c>
      <c r="F24" s="14">
        <v>1</v>
      </c>
      <c r="G24" s="8">
        <v>1000</v>
      </c>
      <c r="H24" s="33">
        <v>467</v>
      </c>
      <c r="I24" s="17">
        <f>G24/G38</f>
        <v>0.31463991522593832</v>
      </c>
      <c r="J24" s="14">
        <v>1</v>
      </c>
      <c r="K24" s="8">
        <v>5</v>
      </c>
      <c r="L24" s="33">
        <v>2.2654939999999999</v>
      </c>
      <c r="M24" s="17">
        <f>K24/K38</f>
        <v>1.0505795206751949E-3</v>
      </c>
      <c r="N24" s="14">
        <v>2</v>
      </c>
      <c r="O24" s="8">
        <v>66</v>
      </c>
      <c r="P24" s="33">
        <v>22.346543</v>
      </c>
      <c r="Q24" s="17">
        <f>O24/O38</f>
        <v>3.6387846892263633E-2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6"/>
        <v>9</v>
      </c>
      <c r="AQ24" s="8">
        <f t="shared" si="7"/>
        <v>1404.4</v>
      </c>
      <c r="AR24" s="33">
        <f t="shared" si="8"/>
        <v>566.11203699999999</v>
      </c>
      <c r="AS24" s="17">
        <f>AQ24/AQ38</f>
        <v>6.5393772218561713E-2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1.8888238294014321E-2</v>
      </c>
      <c r="F25" s="14"/>
      <c r="G25" s="8"/>
      <c r="H25" s="33"/>
      <c r="I25" s="17"/>
      <c r="J25" s="14"/>
      <c r="K25" s="8"/>
      <c r="L25" s="33"/>
      <c r="M25" s="17"/>
      <c r="N25" s="14">
        <v>3</v>
      </c>
      <c r="O25" s="8">
        <v>231.26373599999999</v>
      </c>
      <c r="P25" s="33">
        <v>90.106768000000002</v>
      </c>
      <c r="Q25" s="17">
        <f>O25/O38</f>
        <v>0.1275028699591042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4</v>
      </c>
      <c r="AQ25" s="8">
        <f t="shared" si="7"/>
        <v>281.26373599999999</v>
      </c>
      <c r="AR25" s="33">
        <f t="shared" si="8"/>
        <v>102.606768</v>
      </c>
      <c r="AS25" s="17">
        <f>AQ25/AQ38</f>
        <v>1.3096622532986097E-2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2.21083954330888E-2</v>
      </c>
      <c r="N26" s="14">
        <v>1</v>
      </c>
      <c r="O26" s="8">
        <v>48.4</v>
      </c>
      <c r="P26" s="33">
        <v>24.2</v>
      </c>
      <c r="Q26" s="17">
        <f>O26/O38</f>
        <v>2.6684421054326661E-2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7.1530840844598763E-3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7.7873379018419731E-2</v>
      </c>
      <c r="J27" s="14">
        <v>2</v>
      </c>
      <c r="K27" s="8">
        <v>20</v>
      </c>
      <c r="L27" s="33">
        <v>5.9678000000000004</v>
      </c>
      <c r="M27" s="17">
        <f>K27/K38</f>
        <v>4.2023180827007794E-3</v>
      </c>
      <c r="N27" s="14">
        <v>2</v>
      </c>
      <c r="O27" s="8">
        <v>145</v>
      </c>
      <c r="P27" s="33">
        <v>57.570700000000002</v>
      </c>
      <c r="Q27" s="17">
        <f>O27/O38</f>
        <v>7.9942996960276166E-2</v>
      </c>
      <c r="R27" s="14">
        <v>1</v>
      </c>
      <c r="S27" s="8">
        <v>600</v>
      </c>
      <c r="T27" s="33">
        <v>300</v>
      </c>
      <c r="U27" s="17">
        <f>S27/S38</f>
        <v>0.23507273453454433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0.24530461801668074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4.8053526722839419E-2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7.5552953176057286E-2</v>
      </c>
      <c r="F28" s="14">
        <v>1</v>
      </c>
      <c r="G28" s="8">
        <v>150</v>
      </c>
      <c r="H28" s="33">
        <v>48.773103999999996</v>
      </c>
      <c r="I28" s="17">
        <f>G28/G38</f>
        <v>4.7195987283890746E-2</v>
      </c>
      <c r="J28" s="14">
        <v>1</v>
      </c>
      <c r="K28" s="8">
        <v>188</v>
      </c>
      <c r="L28" s="33">
        <v>94</v>
      </c>
      <c r="M28" s="17">
        <f>K28/K38</f>
        <v>3.9501789977387326E-2</v>
      </c>
      <c r="N28" s="14">
        <v>1</v>
      </c>
      <c r="O28" s="8">
        <v>31</v>
      </c>
      <c r="P28" s="33">
        <v>13.157553999999999</v>
      </c>
      <c r="Q28" s="17">
        <f>O28/O38</f>
        <v>1.7091261419093524E-2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2.6494628590402743E-2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2.3005874242109443E-2</v>
      </c>
      <c r="F29" s="14">
        <v>1</v>
      </c>
      <c r="G29" s="8">
        <v>37.5</v>
      </c>
      <c r="H29" s="33">
        <v>14.625</v>
      </c>
      <c r="I29" s="17">
        <f>G29/G38</f>
        <v>1.1798996820972686E-2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4.5818478968288751E-3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8.8067712271740123E-2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0.19296585473170108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8</v>
      </c>
      <c r="AQ30" s="8">
        <f t="shared" si="7"/>
        <v>987.9</v>
      </c>
      <c r="AR30" s="33">
        <f t="shared" si="8"/>
        <v>493.95</v>
      </c>
      <c r="AS30" s="17">
        <f>AQ30/AQ38</f>
        <v>4.6000076598345992E-2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0.2745783200800862</v>
      </c>
      <c r="F31" s="14">
        <v>5</v>
      </c>
      <c r="G31" s="8">
        <v>343.9803</v>
      </c>
      <c r="H31" s="33">
        <v>122.30115000000001</v>
      </c>
      <c r="I31" s="17">
        <f>G31/G38</f>
        <v>0.10822993243139283</v>
      </c>
      <c r="J31" s="14">
        <v>2</v>
      </c>
      <c r="K31" s="8">
        <v>3003.08</v>
      </c>
      <c r="L31" s="33">
        <v>1501.54</v>
      </c>
      <c r="M31" s="17">
        <f>K31/K38</f>
        <v>0.63099486938985283</v>
      </c>
      <c r="N31" s="14">
        <v>4</v>
      </c>
      <c r="O31" s="8">
        <v>450</v>
      </c>
      <c r="P31" s="33">
        <v>195.70259999999999</v>
      </c>
      <c r="Q31" s="17">
        <f>O31/O38</f>
        <v>0.24809895608361568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4.1907145397825077E-3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0.75469538198331931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0.23271984475263308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0.13157546795610375</v>
      </c>
      <c r="F32" s="14">
        <v>1</v>
      </c>
      <c r="G32" s="8">
        <v>210</v>
      </c>
      <c r="H32" s="33">
        <v>105</v>
      </c>
      <c r="I32" s="17">
        <f>G32/G38</f>
        <v>6.6074382197447046E-2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2.0950578513727544E-2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2.9791324028364981E-2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6.4975539731409265E-2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7.0598943789373092E-2</v>
      </c>
      <c r="N33" s="14">
        <v>3</v>
      </c>
      <c r="O33" s="8">
        <v>49.81</v>
      </c>
      <c r="P33" s="33">
        <v>8.4804999999999993</v>
      </c>
      <c r="Q33" s="17">
        <f>O33/O38</f>
        <v>2.7461797783388659E-2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3.918206642535086E-2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10</v>
      </c>
      <c r="AQ33" s="8">
        <f t="shared" si="7"/>
        <v>619.51</v>
      </c>
      <c r="AR33" s="33">
        <f t="shared" si="8"/>
        <v>244.57050000000001</v>
      </c>
      <c r="AS33" s="17">
        <f>AQ33/AQ38</f>
        <v>2.884655071711846E-2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5.9309068243204961E-3</v>
      </c>
      <c r="F34" s="14">
        <v>2</v>
      </c>
      <c r="G34" s="8">
        <v>22.356000000000002</v>
      </c>
      <c r="H34" s="8">
        <v>11.178000000000001</v>
      </c>
      <c r="I34" s="17">
        <f>G34/G38</f>
        <v>7.0340899447910773E-3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8.2699652027871887E-3</v>
      </c>
      <c r="R34" s="14">
        <v>2</v>
      </c>
      <c r="S34" s="8">
        <v>65</v>
      </c>
      <c r="T34" s="8">
        <v>7.6788569999999998</v>
      </c>
      <c r="U34" s="17">
        <f>S34/S38</f>
        <v>2.5466212907908969E-2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0.13945513431129739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10</v>
      </c>
      <c r="AQ34" s="8">
        <f t="shared" si="7"/>
        <v>573.15599999999995</v>
      </c>
      <c r="AR34" s="33">
        <f t="shared" si="8"/>
        <v>233.66955000000002</v>
      </c>
      <c r="AS34" s="17">
        <f>AQ34/AQ38</f>
        <v>2.6688146475150921E-2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6.9220781349706431E-3</v>
      </c>
      <c r="J35" s="14">
        <v>3</v>
      </c>
      <c r="K35" s="8">
        <v>51.1</v>
      </c>
      <c r="L35" s="8">
        <v>22.45</v>
      </c>
      <c r="M35" s="17">
        <f>K35/K38</f>
        <v>1.0736922701300491E-2</v>
      </c>
      <c r="N35" s="14">
        <v>1</v>
      </c>
      <c r="O35" s="8">
        <v>11.818659999999999</v>
      </c>
      <c r="P35" s="8">
        <v>5.9093299999999997</v>
      </c>
      <c r="Q35" s="17">
        <f>O35/O38</f>
        <v>6.5159937962381894E-3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6"/>
        <v>6</v>
      </c>
      <c r="AQ35" s="8">
        <f t="shared" si="7"/>
        <v>84.918659999999988</v>
      </c>
      <c r="AR35" s="33">
        <f t="shared" si="8"/>
        <v>39.35933</v>
      </c>
      <c r="AS35" s="17">
        <f>AQ35/AQ38</f>
        <v>3.95410959067608E-3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4.1554124246831504E-2</v>
      </c>
      <c r="F36" s="14">
        <v>1</v>
      </c>
      <c r="G36" s="8">
        <v>600</v>
      </c>
      <c r="H36" s="8">
        <v>300</v>
      </c>
      <c r="I36" s="17">
        <f>G36/G38</f>
        <v>0.18878394913556298</v>
      </c>
      <c r="J36" s="14">
        <v>1</v>
      </c>
      <c r="K36" s="8">
        <v>30</v>
      </c>
      <c r="L36" s="8">
        <v>14.215279000000001</v>
      </c>
      <c r="M36" s="17">
        <f>K36/K38</f>
        <v>6.3034771240511687E-3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4</v>
      </c>
      <c r="AQ36" s="8">
        <f t="shared" si="7"/>
        <v>820</v>
      </c>
      <c r="AR36" s="33">
        <f t="shared" si="8"/>
        <v>331.93027899999998</v>
      </c>
      <c r="AS36" s="17">
        <f>AQ36/AQ38</f>
        <v>3.8182065806907292E-2</v>
      </c>
    </row>
    <row r="37" spans="1:45" ht="15.75" thickBot="1" x14ac:dyDescent="0.3">
      <c r="A37" s="32" t="s">
        <v>50</v>
      </c>
      <c r="B37" s="175">
        <v>1</v>
      </c>
      <c r="C37" s="10">
        <v>400</v>
      </c>
      <c r="D37" s="10">
        <v>49.012450000000001</v>
      </c>
      <c r="E37" s="19">
        <f>C37/C38</f>
        <v>0.15110590635211457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0.11026620270382918</v>
      </c>
      <c r="R37" s="26">
        <v>3</v>
      </c>
      <c r="S37" s="27">
        <v>677.40149899999994</v>
      </c>
      <c r="T37" s="27">
        <v>200.025071</v>
      </c>
      <c r="U37" s="28">
        <f>S37/S38</f>
        <v>0.26539770457954898</v>
      </c>
      <c r="V37" s="25"/>
      <c r="W37" s="8"/>
      <c r="X37" s="8"/>
      <c r="Y37" s="9"/>
      <c r="Z37" s="134">
        <v>1</v>
      </c>
      <c r="AA37" s="10">
        <v>163</v>
      </c>
      <c r="AB37" s="10">
        <v>42.351685000000003</v>
      </c>
      <c r="AC37" s="11">
        <f>AA37/AA38</f>
        <v>0.10351178002159141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9" t="s">
        <v>3</v>
      </c>
      <c r="B38" s="50">
        <f>SUM(B21:B37)</f>
        <v>27</v>
      </c>
      <c r="C38" s="51">
        <f>SUM(C21:C37)</f>
        <v>2647.1499999999996</v>
      </c>
      <c r="D38" s="51">
        <f>SUM(D21:D37)</f>
        <v>786.76096400000006</v>
      </c>
      <c r="E38" s="56">
        <f t="shared" ref="E38:I38" si="9">SUM(E21:E36)</f>
        <v>0.84889409364788559</v>
      </c>
      <c r="F38" s="144">
        <f>SUM(F21:F37)</f>
        <v>27</v>
      </c>
      <c r="G38" s="145">
        <f>SUM(G21:G36)</f>
        <v>3178.2363000000005</v>
      </c>
      <c r="H38" s="145">
        <f>SUM(H21:H36)</f>
        <v>1392.5822540000001</v>
      </c>
      <c r="I38" s="153">
        <f t="shared" si="9"/>
        <v>0.99999999999999967</v>
      </c>
      <c r="J38" s="147">
        <f>SUM(J21:J37)</f>
        <v>29</v>
      </c>
      <c r="K38" s="154">
        <f>SUM(K21:K37)</f>
        <v>4759.2780000000002</v>
      </c>
      <c r="L38" s="154">
        <f>SUM(L21:L37)</f>
        <v>2219.6268359999995</v>
      </c>
      <c r="M38" s="146">
        <f t="shared" ref="M38:U38" si="10">SUM(M21:M36)</f>
        <v>1</v>
      </c>
      <c r="N38" s="147">
        <f>SUM(N21:N37)</f>
        <v>27</v>
      </c>
      <c r="O38" s="145">
        <f>SUM(O21:O37)</f>
        <v>1813.7923959999998</v>
      </c>
      <c r="P38" s="145">
        <f>SUM(P21:P37)</f>
        <v>775.13542900000004</v>
      </c>
      <c r="Q38" s="146">
        <f t="shared" si="10"/>
        <v>0.88973379729617097</v>
      </c>
      <c r="R38" s="144">
        <f>SUM(R21:R37)</f>
        <v>8</v>
      </c>
      <c r="S38" s="145">
        <f>SUM(S21:S37)</f>
        <v>2552.4014990000001</v>
      </c>
      <c r="T38" s="145">
        <f>SUM(T21:T37)</f>
        <v>1001.703928</v>
      </c>
      <c r="U38" s="143">
        <f t="shared" si="10"/>
        <v>0.73460229542045097</v>
      </c>
      <c r="V38" s="147">
        <f t="shared" ref="V38:AB38" si="11">SUM(V21:V37)</f>
        <v>4</v>
      </c>
      <c r="W38" s="150">
        <f t="shared" si="11"/>
        <v>3110</v>
      </c>
      <c r="X38" s="151">
        <f>SUM(X21:X37)</f>
        <v>1555</v>
      </c>
      <c r="Y38" s="152">
        <f t="shared" si="11"/>
        <v>0.97525180778737097</v>
      </c>
      <c r="Z38" s="50">
        <f t="shared" si="11"/>
        <v>10</v>
      </c>
      <c r="AA38" s="51">
        <f t="shared" si="11"/>
        <v>1574.7</v>
      </c>
      <c r="AB38" s="51">
        <f t="shared" si="11"/>
        <v>345.92065500000001</v>
      </c>
      <c r="AC38" s="65">
        <f>SUM(AC21:AC36)</f>
        <v>0.89648821997840844</v>
      </c>
      <c r="AD38" s="52">
        <f>SUM(AD21:AD37)</f>
        <v>10</v>
      </c>
      <c r="AE38" s="51">
        <f>SUM(AE21:AE37)</f>
        <v>1115.5</v>
      </c>
      <c r="AF38" s="149">
        <f>SUM(AF21:AF37)</f>
        <v>508.12773999999996</v>
      </c>
      <c r="AG38" s="62">
        <f t="shared" ref="AG38:AN38" si="12">SUM(AG21:AG37)</f>
        <v>1</v>
      </c>
      <c r="AH38" s="50">
        <f t="shared" si="12"/>
        <v>2</v>
      </c>
      <c r="AI38" s="51">
        <f t="shared" si="12"/>
        <v>79.492999999999995</v>
      </c>
      <c r="AJ38" s="51">
        <f t="shared" si="12"/>
        <v>35.788400000000003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149</v>
      </c>
      <c r="AQ38" s="58">
        <f>C38+G38+K38+O38+S38+AA38+AI38+AE38+W38+AM38</f>
        <v>21476.051195</v>
      </c>
      <c r="AR38" s="59">
        <f>D38+H38+L38+P38+T38+AB38+AJ38+AF38+X38+AN38</f>
        <v>8878.6516059999994</v>
      </c>
      <c r="AS38" s="54">
        <f>SUM(AS21:AS36)</f>
        <v>0.92687661783160513</v>
      </c>
    </row>
    <row r="39" spans="1:45" x14ac:dyDescent="0.25">
      <c r="A39" s="3"/>
      <c r="B39" s="3"/>
      <c r="C39" s="3"/>
      <c r="D39" s="3"/>
      <c r="E39" s="3"/>
      <c r="F39" s="3"/>
      <c r="G39" s="178"/>
      <c r="H39" s="178"/>
      <c r="I39" s="3"/>
      <c r="J39" s="3"/>
      <c r="K39" s="178"/>
      <c r="L39" s="178"/>
      <c r="M39" s="3"/>
      <c r="N39" s="5"/>
      <c r="O39" s="179"/>
      <c r="P39" s="17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6"/>
      <c r="AR39" s="166"/>
    </row>
    <row r="40" spans="1:45" ht="15.75" customHeight="1" thickBot="1" x14ac:dyDescent="0.3">
      <c r="A40" s="224" t="s">
        <v>53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9" t="s">
        <v>24</v>
      </c>
      <c r="B41" s="225" t="s">
        <v>22</v>
      </c>
      <c r="C41" s="226"/>
      <c r="D41" s="227"/>
      <c r="E41" s="228"/>
      <c r="F41" s="225" t="s">
        <v>23</v>
      </c>
      <c r="G41" s="226"/>
      <c r="H41" s="227"/>
      <c r="I41" s="228"/>
      <c r="J41" s="213" t="s">
        <v>19</v>
      </c>
      <c r="K41" s="212"/>
      <c r="L41" s="212"/>
      <c r="M41" s="214"/>
      <c r="N41" s="213" t="s">
        <v>31</v>
      </c>
      <c r="O41" s="212"/>
      <c r="P41" s="212"/>
      <c r="Q41" s="212"/>
      <c r="R41" s="213" t="s">
        <v>28</v>
      </c>
      <c r="S41" s="212"/>
      <c r="T41" s="212"/>
      <c r="U41" s="212"/>
      <c r="V41" s="225" t="s">
        <v>39</v>
      </c>
      <c r="W41" s="226"/>
      <c r="X41" s="226"/>
      <c r="Y41" s="228"/>
      <c r="Z41" s="212" t="s">
        <v>27</v>
      </c>
      <c r="AA41" s="212"/>
      <c r="AB41" s="212"/>
      <c r="AC41" s="212"/>
      <c r="AD41" s="213" t="s">
        <v>38</v>
      </c>
      <c r="AE41" s="212"/>
      <c r="AF41" s="212"/>
      <c r="AG41" s="214"/>
      <c r="AH41" s="212" t="s">
        <v>29</v>
      </c>
      <c r="AI41" s="212"/>
      <c r="AJ41" s="212"/>
      <c r="AK41" s="212"/>
      <c r="AL41" s="218" t="s">
        <v>51</v>
      </c>
      <c r="AM41" s="218"/>
      <c r="AN41" s="218"/>
      <c r="AO41" s="218"/>
      <c r="AP41" s="210" t="s">
        <v>20</v>
      </c>
      <c r="AQ41" s="210"/>
      <c r="AR41" s="210"/>
      <c r="AS41" s="211"/>
    </row>
    <row r="42" spans="1:45" ht="58.5" thickBot="1" x14ac:dyDescent="0.3">
      <c r="A42" s="230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23</v>
      </c>
      <c r="C43" s="8">
        <v>1805.15</v>
      </c>
      <c r="D43" s="12">
        <v>589.48969999999997</v>
      </c>
      <c r="E43" s="9">
        <f>C43/C50</f>
        <v>0.68192206712879888</v>
      </c>
      <c r="F43" s="7">
        <v>19</v>
      </c>
      <c r="G43" s="8">
        <v>1063.2363</v>
      </c>
      <c r="H43" s="8">
        <v>392.70225399999998</v>
      </c>
      <c r="I43" s="9">
        <f>G43/AQ50</f>
        <v>4.9507998018161727E-2</v>
      </c>
      <c r="J43" s="7">
        <v>22</v>
      </c>
      <c r="K43" s="8">
        <v>4319.2979999999998</v>
      </c>
      <c r="L43" s="8">
        <v>2056.3678110000001</v>
      </c>
      <c r="M43" s="9">
        <f>K43/AQ50</f>
        <v>0.20112161033615003</v>
      </c>
      <c r="N43" s="7">
        <v>21</v>
      </c>
      <c r="O43" s="8">
        <v>1498.9823960000001</v>
      </c>
      <c r="P43" s="8">
        <v>677.19878600000004</v>
      </c>
      <c r="Q43" s="17">
        <f>O43/AQ50</f>
        <v>6.9797859131058002E-2</v>
      </c>
      <c r="R43" s="23">
        <v>6</v>
      </c>
      <c r="S43" s="22">
        <v>2030</v>
      </c>
      <c r="T43" s="35">
        <v>889.45903799999996</v>
      </c>
      <c r="U43" s="18">
        <f>S43/S50</f>
        <v>0.79532941850854166</v>
      </c>
      <c r="V43" s="14">
        <v>3</v>
      </c>
      <c r="W43" s="7">
        <v>110</v>
      </c>
      <c r="X43" s="7">
        <v>55</v>
      </c>
      <c r="Y43" s="71">
        <f>W43/AQ50</f>
        <v>5.1219844375119533E-3</v>
      </c>
      <c r="Z43" s="23">
        <v>8</v>
      </c>
      <c r="AA43" s="22">
        <v>774.7</v>
      </c>
      <c r="AB43" s="35">
        <v>274.42065500000001</v>
      </c>
      <c r="AC43" s="18">
        <f>AA43/AQ50</f>
        <v>3.6072739488550096E-2</v>
      </c>
      <c r="AD43" s="21">
        <v>8</v>
      </c>
      <c r="AE43" s="21">
        <v>635.5</v>
      </c>
      <c r="AF43" s="66">
        <v>291.91273999999999</v>
      </c>
      <c r="AG43" s="17">
        <f>AE43/AQ50</f>
        <v>2.9591101000353146E-2</v>
      </c>
      <c r="AH43" s="23">
        <v>1</v>
      </c>
      <c r="AI43" s="22">
        <v>59.993000000000002</v>
      </c>
      <c r="AJ43" s="35">
        <v>29.996500000000001</v>
      </c>
      <c r="AK43" s="18">
        <f>AI43/AI50</f>
        <v>0.75469538198331931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2">
        <f>B43+F43+J43+N43+R43+Z43+AH43+AD43+V43+AL43</f>
        <v>116</v>
      </c>
      <c r="AQ43" s="8">
        <f>C43+G43+K43+O43+S43+AA43+AI43+AE43+W43+AM43</f>
        <v>12942.359696000001</v>
      </c>
      <c r="AR43" s="8">
        <f>D43+H43+L43+P43+T43+AB43+AJ43+AF43+X43+AN43</f>
        <v>5514.5528839999997</v>
      </c>
      <c r="AS43" s="9">
        <f>AR43/AR50</f>
        <v>0.62110251969717845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0.16697202651908655</v>
      </c>
      <c r="F44" s="7">
        <v>1</v>
      </c>
      <c r="G44" s="8">
        <v>600</v>
      </c>
      <c r="H44" s="8">
        <v>300</v>
      </c>
      <c r="I44" s="9">
        <f>G44/AQ50</f>
        <v>2.7938096931883379E-2</v>
      </c>
      <c r="J44" s="7">
        <v>5</v>
      </c>
      <c r="K44" s="8">
        <v>194.98</v>
      </c>
      <c r="L44" s="8">
        <v>76.159025</v>
      </c>
      <c r="M44" s="9">
        <f>K44/AQ50</f>
        <v>9.0789502329643688E-3</v>
      </c>
      <c r="N44" s="7">
        <v>2</v>
      </c>
      <c r="O44" s="8">
        <v>60</v>
      </c>
      <c r="P44" s="8">
        <v>17.870543000000001</v>
      </c>
      <c r="Q44" s="17">
        <f>O44/O50</f>
        <v>3.3079860811148755E-2</v>
      </c>
      <c r="R44" s="25">
        <v>1</v>
      </c>
      <c r="S44" s="8">
        <v>50</v>
      </c>
      <c r="T44" s="33">
        <v>3.489957</v>
      </c>
      <c r="U44" s="18">
        <f>S44/AQ50</f>
        <v>2.328174744323615E-3</v>
      </c>
      <c r="V44" s="69"/>
      <c r="W44" s="9"/>
      <c r="X44" s="9"/>
      <c r="Y44" s="17"/>
      <c r="Z44" s="25">
        <v>2</v>
      </c>
      <c r="AA44" s="8">
        <v>800</v>
      </c>
      <c r="AB44" s="33">
        <v>71.5</v>
      </c>
      <c r="AC44" s="18">
        <f>AA44/AQ50</f>
        <v>3.725079590917784E-2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2">
        <f>B44+F44+J44+N44+R44+Z44+AH44+V44+AD44+AL44</f>
        <v>14</v>
      </c>
      <c r="AQ44" s="8">
        <f>C44+G44+K44+O44+S44+AA44+AI44+W44</f>
        <v>2146.98</v>
      </c>
      <c r="AR44" s="8">
        <f>D44+H44+L44+P44+T44+AB44+AJ44+X44</f>
        <v>617.27833900000007</v>
      </c>
      <c r="AS44" s="9">
        <f>AR44/AR50</f>
        <v>6.9523883399463138E-2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1.9975739306296616E-2</v>
      </c>
      <c r="J45" s="7">
        <v>1</v>
      </c>
      <c r="K45" s="8">
        <v>12</v>
      </c>
      <c r="L45" s="8">
        <v>5.0999999999999996</v>
      </c>
      <c r="M45" s="9">
        <f>K45/AQ50</f>
        <v>5.5876193863766755E-4</v>
      </c>
      <c r="N45" s="7">
        <v>2</v>
      </c>
      <c r="O45" s="8">
        <v>115</v>
      </c>
      <c r="P45" s="8">
        <v>30.0976</v>
      </c>
      <c r="Q45" s="19">
        <f>O45/O50</f>
        <v>6.3403066554701779E-2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0.13969048465941691</v>
      </c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3.725079590917784E-3</v>
      </c>
      <c r="AH45" s="23">
        <v>1</v>
      </c>
      <c r="AI45" s="10">
        <v>19.5</v>
      </c>
      <c r="AJ45" s="34">
        <v>5.7919</v>
      </c>
      <c r="AK45" s="20">
        <f>AI45/AI50</f>
        <v>0.24530461801668074</v>
      </c>
      <c r="AL45" s="7"/>
      <c r="AM45" s="184"/>
      <c r="AN45" s="9"/>
      <c r="AO45" s="17"/>
      <c r="AP45" s="142">
        <f>B45+F45+J45+N45+R45+V45+Z45+AD45+AH45+AL45</f>
        <v>10</v>
      </c>
      <c r="AQ45" s="8">
        <f>C45+G45+K45+O45+S45+W45+AA45+AE45+AI45</f>
        <v>3655.5</v>
      </c>
      <c r="AR45" s="8">
        <f>D45+H45+L45+P45+T45+X45+AB45+AF45+AJ45</f>
        <v>1751.2094999999999</v>
      </c>
      <c r="AS45" s="9">
        <f>AR45/AR50</f>
        <v>0.19723822689658987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0.15110590635211454</v>
      </c>
      <c r="F46" s="7">
        <v>3</v>
      </c>
      <c r="G46" s="8">
        <v>1086</v>
      </c>
      <c r="H46" s="8">
        <v>505.875</v>
      </c>
      <c r="I46" s="9">
        <f>G46/AQ50</f>
        <v>5.0567955446708918E-2</v>
      </c>
      <c r="J46" s="7">
        <v>1</v>
      </c>
      <c r="K46" s="8">
        <v>233</v>
      </c>
      <c r="L46" s="8">
        <v>82</v>
      </c>
      <c r="M46" s="9">
        <f>K46/K50</f>
        <v>4.8957005663464087E-2</v>
      </c>
      <c r="N46" s="7">
        <v>2</v>
      </c>
      <c r="O46" s="8">
        <v>139.81</v>
      </c>
      <c r="P46" s="8">
        <v>49.968499999999999</v>
      </c>
      <c r="Q46" s="19">
        <f>O46/O50</f>
        <v>7.7081589000111791E-2</v>
      </c>
      <c r="R46" s="42">
        <v>1</v>
      </c>
      <c r="S46" s="10">
        <v>472.401499</v>
      </c>
      <c r="T46" s="34">
        <v>108.75493299999999</v>
      </c>
      <c r="U46" s="20">
        <f>S46/AQ50</f>
        <v>2.1996664783048351E-2</v>
      </c>
      <c r="V46" s="70"/>
      <c r="W46" s="11"/>
      <c r="X46" s="11"/>
      <c r="Y46" s="19"/>
      <c r="Z46" s="42"/>
      <c r="AA46" s="10"/>
      <c r="AB46" s="34"/>
      <c r="AC46" s="20"/>
      <c r="AD46" s="133"/>
      <c r="AE46" s="10"/>
      <c r="AF46" s="34"/>
      <c r="AG46" s="19"/>
      <c r="AH46" s="23"/>
      <c r="AI46" s="10"/>
      <c r="AJ46" s="34"/>
      <c r="AK46" s="20"/>
      <c r="AL46" s="7"/>
      <c r="AM46" s="184"/>
      <c r="AN46" s="9"/>
      <c r="AO46" s="17"/>
      <c r="AP46" s="142">
        <f>B46+F46+J46+N46+R46+V46+Z46+AD46+AH46</f>
        <v>8</v>
      </c>
      <c r="AQ46" s="8">
        <f>C46+G46+K46+O46+S46+W46+AA46+AE46+AI46</f>
        <v>2331.211499</v>
      </c>
      <c r="AR46" s="8">
        <f>D46+H46+L46+P46+T46+X46+AB46+AF46+AJ46</f>
        <v>795.61088299999983</v>
      </c>
      <c r="AS46" s="11">
        <f>AR46/AR50</f>
        <v>8.9609427006049361E-2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7"/>
      <c r="AE47" s="10"/>
      <c r="AF47" s="34"/>
      <c r="AG47" s="20"/>
      <c r="AH47" s="7"/>
      <c r="AI47" s="8"/>
      <c r="AJ47" s="34"/>
      <c r="AK47" s="20"/>
      <c r="AL47" s="7"/>
      <c r="AM47" s="185"/>
      <c r="AN47" s="11"/>
      <c r="AO47" s="19"/>
      <c r="AP47" s="142">
        <f t="shared" ref="AP47:AP48" si="13">B47+F47+J47+N47+R47+V47+Z47+AD47+AH47</f>
        <v>0</v>
      </c>
      <c r="AQ47" s="8">
        <f t="shared" ref="AQ47:AQ48" si="14">C47+G47+K47+O47+S47+W47+AA47+AE47+AI47</f>
        <v>0</v>
      </c>
      <c r="AR47" s="8">
        <f t="shared" ref="AR47:AR49" si="15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1"/>
      <c r="AI48" s="189"/>
      <c r="AJ48" s="34"/>
      <c r="AK48" s="20"/>
      <c r="AL48" s="183"/>
      <c r="AM48" s="185"/>
      <c r="AN48" s="174"/>
      <c r="AO48" s="28"/>
      <c r="AP48" s="203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72"/>
      <c r="AI49" s="73"/>
      <c r="AJ49" s="156"/>
      <c r="AK49" s="141"/>
      <c r="AL49" s="188"/>
      <c r="AM49" s="186"/>
      <c r="AN49" s="173"/>
      <c r="AO49" s="202"/>
      <c r="AP49" s="204">
        <f>B49+F49+J49+N49+R49+V49+Z49+AD49+AH49</f>
        <v>1</v>
      </c>
      <c r="AQ49" s="205">
        <f>C49+G49+K49+O49+S49+W49+AA49+AE49+AI49</f>
        <v>400</v>
      </c>
      <c r="AR49" s="206">
        <f t="shared" si="15"/>
        <v>200</v>
      </c>
      <c r="AS49" s="186">
        <f>AR49/AR50</f>
        <v>2.2525943000719202E-2</v>
      </c>
    </row>
    <row r="50" spans="1:45" s="60" customFormat="1" ht="24.75" customHeight="1" thickBot="1" x14ac:dyDescent="0.3">
      <c r="A50" s="49" t="s">
        <v>3</v>
      </c>
      <c r="B50" s="61">
        <f>SUM(B43:B49)</f>
        <v>27</v>
      </c>
      <c r="C50" s="63">
        <f>SUM(C43:C49)</f>
        <v>2647.15</v>
      </c>
      <c r="D50" s="61">
        <f>SUM(D43:D49)</f>
        <v>786.76096400000006</v>
      </c>
      <c r="E50" s="62">
        <f>SUM(E43:E49)</f>
        <v>1</v>
      </c>
      <c r="F50" s="61">
        <f>SUM(F43:F49)</f>
        <v>27</v>
      </c>
      <c r="G50" s="63">
        <f>SUM(G43:G48)</f>
        <v>3178.2363</v>
      </c>
      <c r="H50" s="63">
        <f>SUM(H43:H48)</f>
        <v>1392.5822539999999</v>
      </c>
      <c r="I50" s="62">
        <f>SUM(I43:I48)</f>
        <v>0.14798978970305066</v>
      </c>
      <c r="J50" s="61">
        <f>SUM(J43:J48)</f>
        <v>29</v>
      </c>
      <c r="K50" s="63">
        <f>SUM(K43:K48)</f>
        <v>4759.2779999999993</v>
      </c>
      <c r="L50" s="63">
        <f t="shared" ref="L50:Q50" si="16">SUM(L43:L48)</f>
        <v>2219.6268359999999</v>
      </c>
      <c r="M50" s="62">
        <f t="shared" si="16"/>
        <v>0.25971632817121615</v>
      </c>
      <c r="N50" s="61">
        <f t="shared" si="16"/>
        <v>27</v>
      </c>
      <c r="O50" s="63">
        <f t="shared" si="16"/>
        <v>1813.7923960000001</v>
      </c>
      <c r="P50" s="63">
        <f t="shared" si="16"/>
        <v>775.13542899999993</v>
      </c>
      <c r="Q50" s="62">
        <f t="shared" si="16"/>
        <v>0.24336237549702033</v>
      </c>
      <c r="R50" s="61">
        <f t="shared" ref="R50:AB50" si="17">SUM(R43:R48)</f>
        <v>8</v>
      </c>
      <c r="S50" s="63">
        <f t="shared" si="17"/>
        <v>2552.4014990000001</v>
      </c>
      <c r="T50" s="63">
        <f t="shared" si="17"/>
        <v>1001.7039279999999</v>
      </c>
      <c r="U50" s="62">
        <f t="shared" si="17"/>
        <v>0.81965425803591363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0.14481246909692885</v>
      </c>
      <c r="Z50" s="64">
        <f>SUM(Z43:Z48)</f>
        <v>10</v>
      </c>
      <c r="AA50" s="63">
        <f t="shared" si="17"/>
        <v>1574.7</v>
      </c>
      <c r="AB50" s="63">
        <f t="shared" si="17"/>
        <v>345.92065500000001</v>
      </c>
      <c r="AC50" s="62">
        <f>SUM(AC43:AC48)</f>
        <v>7.3323535397727929E-2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2.9591101000353146E-2</v>
      </c>
      <c r="AH50" s="64">
        <f t="shared" ref="AH50:AN50" si="18">SUM(AH43:AH49)</f>
        <v>2</v>
      </c>
      <c r="AI50" s="63">
        <f>SUM(AI43:AI49)</f>
        <v>79.492999999999995</v>
      </c>
      <c r="AJ50" s="63">
        <f t="shared" si="18"/>
        <v>35.788400000000003</v>
      </c>
      <c r="AK50" s="62">
        <f t="shared" si="18"/>
        <v>1</v>
      </c>
      <c r="AL50" s="187">
        <f t="shared" si="18"/>
        <v>5</v>
      </c>
      <c r="AM50" s="187">
        <f t="shared" si="18"/>
        <v>645.5</v>
      </c>
      <c r="AN50" s="55">
        <f t="shared" si="18"/>
        <v>258.00540000000001</v>
      </c>
      <c r="AO50" s="56">
        <f>SUM(AK43:AK49)</f>
        <v>1</v>
      </c>
      <c r="AP50" s="157">
        <f>SUM(AP43:AP49)</f>
        <v>149</v>
      </c>
      <c r="AQ50" s="155">
        <f>SUM(AQ43:AQ49)</f>
        <v>21476.051195000004</v>
      </c>
      <c r="AR50" s="59">
        <f>SUM(AR43:AR49)</f>
        <v>8878.6516059999994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6"/>
      <c r="AR51" s="17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36" t="s">
        <v>54</v>
      </c>
      <c r="B54" s="236"/>
      <c r="C54" s="236"/>
      <c r="D54" s="236"/>
      <c r="E54" s="236"/>
      <c r="F54" s="236"/>
      <c r="G54" s="236"/>
      <c r="H54" s="236"/>
      <c r="I54" s="236"/>
      <c r="J54" s="236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31" t="s">
        <v>42</v>
      </c>
      <c r="B55" s="233" t="s">
        <v>22</v>
      </c>
      <c r="C55" s="234"/>
      <c r="D55" s="235"/>
      <c r="E55" s="102"/>
      <c r="F55" s="219" t="s">
        <v>23</v>
      </c>
      <c r="G55" s="220"/>
      <c r="H55" s="220"/>
      <c r="I55" s="221"/>
      <c r="J55" s="219" t="s">
        <v>19</v>
      </c>
      <c r="K55" s="220"/>
      <c r="L55" s="220"/>
      <c r="M55" s="222"/>
      <c r="N55" s="223" t="s">
        <v>31</v>
      </c>
      <c r="O55" s="220"/>
      <c r="P55" s="220"/>
      <c r="Q55" s="222"/>
      <c r="R55" s="242" t="s">
        <v>28</v>
      </c>
      <c r="S55" s="242"/>
      <c r="T55" s="242"/>
      <c r="U55" s="242"/>
      <c r="V55" s="219" t="s">
        <v>39</v>
      </c>
      <c r="W55" s="220"/>
      <c r="X55" s="220"/>
      <c r="Y55" s="222"/>
      <c r="Z55" s="223" t="s">
        <v>27</v>
      </c>
      <c r="AA55" s="220"/>
      <c r="AB55" s="220"/>
      <c r="AC55" s="222"/>
      <c r="AD55" s="219" t="s">
        <v>38</v>
      </c>
      <c r="AE55" s="220"/>
      <c r="AF55" s="220"/>
      <c r="AG55" s="221"/>
      <c r="AH55" s="207" t="s">
        <v>29</v>
      </c>
      <c r="AI55" s="207"/>
      <c r="AJ55" s="207"/>
      <c r="AK55" s="207"/>
      <c r="AL55" s="215" t="s">
        <v>51</v>
      </c>
      <c r="AM55" s="216"/>
      <c r="AN55" s="216"/>
      <c r="AO55" s="217"/>
      <c r="AP55" s="207" t="s">
        <v>20</v>
      </c>
      <c r="AQ55" s="207"/>
      <c r="AR55" s="207"/>
      <c r="AS55" s="208"/>
    </row>
    <row r="56" spans="1:45" s="78" customFormat="1" ht="45.75" thickBot="1" x14ac:dyDescent="0.3">
      <c r="A56" s="232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1" t="s">
        <v>2</v>
      </c>
      <c r="AE56" s="162" t="s">
        <v>30</v>
      </c>
      <c r="AF56" s="162" t="s">
        <v>36</v>
      </c>
      <c r="AG56" s="163" t="s">
        <v>5</v>
      </c>
      <c r="AH56" s="164" t="s">
        <v>2</v>
      </c>
      <c r="AI56" s="164" t="s">
        <v>30</v>
      </c>
      <c r="AJ56" s="164" t="s">
        <v>36</v>
      </c>
      <c r="AK56" s="163" t="s">
        <v>5</v>
      </c>
      <c r="AL56" s="199" t="s">
        <v>2</v>
      </c>
      <c r="AM56" s="200" t="s">
        <v>30</v>
      </c>
      <c r="AN56" s="200" t="s">
        <v>36</v>
      </c>
      <c r="AO56" s="201" t="s">
        <v>5</v>
      </c>
      <c r="AP56" s="197" t="s">
        <v>2</v>
      </c>
      <c r="AQ56" s="164" t="s">
        <v>30</v>
      </c>
      <c r="AR56" s="164" t="s">
        <v>36</v>
      </c>
      <c r="AS56" s="165" t="s">
        <v>5</v>
      </c>
    </row>
    <row r="57" spans="1:45" s="30" customFormat="1" ht="32.25" customHeight="1" x14ac:dyDescent="0.25">
      <c r="A57" s="24" t="s">
        <v>43</v>
      </c>
      <c r="B57" s="124">
        <v>5</v>
      </c>
      <c r="C57" s="131">
        <v>400.9</v>
      </c>
      <c r="D57" s="132">
        <v>157.40694999999999</v>
      </c>
      <c r="E57" s="127">
        <f>C57/C61</f>
        <v>0.15144589464140679</v>
      </c>
      <c r="F57" s="14">
        <v>7</v>
      </c>
      <c r="G57" s="8">
        <v>822.9</v>
      </c>
      <c r="H57" s="33">
        <v>403.45</v>
      </c>
      <c r="I57" s="18">
        <f>G57/G61</f>
        <v>0.25891718623942467</v>
      </c>
      <c r="J57" s="128">
        <v>9</v>
      </c>
      <c r="K57" s="8">
        <v>1824.7935239999999</v>
      </c>
      <c r="L57" s="167">
        <v>878.13186499999995</v>
      </c>
      <c r="M57" s="114">
        <f>K57/K61</f>
        <v>0.28566838619001955</v>
      </c>
      <c r="N57" s="129">
        <v>6</v>
      </c>
      <c r="O57" s="131">
        <v>152.71</v>
      </c>
      <c r="P57" s="131">
        <v>58.354799999999997</v>
      </c>
      <c r="Q57" s="130">
        <f>O57/O61</f>
        <v>8.4193759074508767E-2</v>
      </c>
      <c r="R57" s="25">
        <v>2</v>
      </c>
      <c r="S57" s="8">
        <v>710</v>
      </c>
      <c r="T57" s="33">
        <v>224.00706500000001</v>
      </c>
      <c r="U57" s="18">
        <f>S57/S61</f>
        <v>0.20806461379414604</v>
      </c>
      <c r="V57" s="124"/>
      <c r="W57" s="125"/>
      <c r="X57" s="125"/>
      <c r="Y57" s="130"/>
      <c r="Z57" s="25">
        <v>1</v>
      </c>
      <c r="AA57" s="8">
        <v>12.5</v>
      </c>
      <c r="AB57" s="8">
        <v>0.90039400000000003</v>
      </c>
      <c r="AC57" s="17">
        <f>AA57/AA61</f>
        <v>4.1845206213176221E-3</v>
      </c>
      <c r="AD57" s="21">
        <v>2</v>
      </c>
      <c r="AE57" s="22">
        <v>500</v>
      </c>
      <c r="AF57" s="22">
        <v>250</v>
      </c>
      <c r="AG57" s="160">
        <f>AE57/AE61</f>
        <v>0.41135335252982314</v>
      </c>
      <c r="AH57" s="21"/>
      <c r="AI57" s="22"/>
      <c r="AJ57" s="22"/>
      <c r="AK57" s="192"/>
      <c r="AL57" s="198"/>
      <c r="AM57" s="198"/>
      <c r="AN57" s="198"/>
      <c r="AO57" s="198"/>
      <c r="AP57" s="193">
        <f>B57+F57+J57+N57+R57+V57+Z57+AD57+AH57</f>
        <v>32</v>
      </c>
      <c r="AQ57" s="22">
        <f t="shared" ref="AQ57:AR57" si="19">C57+G57+K57+O57+S57+W57+AA57+AE57+AI57</f>
        <v>4423.8035239999999</v>
      </c>
      <c r="AR57" s="22">
        <f t="shared" si="19"/>
        <v>1972.251074</v>
      </c>
      <c r="AS57" s="160">
        <f>AQ57/AQ61</f>
        <v>0.17352960463587108</v>
      </c>
    </row>
    <row r="58" spans="1:45" s="30" customFormat="1" ht="24" customHeight="1" x14ac:dyDescent="0.25">
      <c r="A58" s="24" t="s">
        <v>44</v>
      </c>
      <c r="B58" s="124">
        <v>17</v>
      </c>
      <c r="C58" s="125">
        <v>1201.25</v>
      </c>
      <c r="D58" s="126">
        <v>361.84156400000001</v>
      </c>
      <c r="E58" s="127">
        <f>C58/C61</f>
        <v>0.45378992501369397</v>
      </c>
      <c r="F58" s="14">
        <v>18</v>
      </c>
      <c r="G58" s="8">
        <v>1235.3362999999999</v>
      </c>
      <c r="H58" s="33">
        <v>471.13225399999999</v>
      </c>
      <c r="I58" s="18">
        <f>G58/G61</f>
        <v>0.38868610870752435</v>
      </c>
      <c r="J58" s="128">
        <v>22</v>
      </c>
      <c r="K58" s="125">
        <v>4330.01</v>
      </c>
      <c r="L58" s="125">
        <v>2047.641781</v>
      </c>
      <c r="M58" s="114">
        <f>K58/K61</f>
        <v>0.67785585197344589</v>
      </c>
      <c r="N58" s="129">
        <v>21</v>
      </c>
      <c r="O58" s="125">
        <v>1661.082396</v>
      </c>
      <c r="P58" s="125">
        <v>716.78062899999998</v>
      </c>
      <c r="Q58" s="130">
        <f>O58/O61</f>
        <v>0.91580624092549123</v>
      </c>
      <c r="R58" s="25">
        <v>7</v>
      </c>
      <c r="S58" s="8">
        <v>1630</v>
      </c>
      <c r="T58" s="33">
        <v>640.44899499999997</v>
      </c>
      <c r="U58" s="18">
        <f>S58/S61</f>
        <v>0.47766946547106764</v>
      </c>
      <c r="V58" s="124">
        <v>4</v>
      </c>
      <c r="W58" s="181">
        <v>3110</v>
      </c>
      <c r="X58" s="181">
        <v>1555</v>
      </c>
      <c r="Y58" s="130">
        <f>W58/W61</f>
        <v>1</v>
      </c>
      <c r="Z58" s="25">
        <v>9</v>
      </c>
      <c r="AA58" s="8">
        <v>1411.7</v>
      </c>
      <c r="AB58" s="8">
        <v>303.56896999999998</v>
      </c>
      <c r="AC58" s="17">
        <f>AA58/AA61</f>
        <v>0.47258302088912696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3</v>
      </c>
      <c r="AI58" s="8">
        <v>95.492999999999995</v>
      </c>
      <c r="AJ58" s="8">
        <v>38.503698999999997</v>
      </c>
      <c r="AK58" s="18">
        <f>AI58/AI61</f>
        <v>1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3">
        <f>B58+F58+J58+N58+R58+V58+Z58+AD58+AH58+AL58</f>
        <v>114</v>
      </c>
      <c r="AQ58" s="8">
        <f>C58+G58+K58+O58+S58+W58+AA58+AE58+AI58+AM58</f>
        <v>15905.871696000002</v>
      </c>
      <c r="AR58" s="8">
        <f>D58+H58+L58+P58+T58+X58+AB58+AF58+AJ58+AN58</f>
        <v>6636.0510319999994</v>
      </c>
      <c r="AS58" s="17">
        <f>AQ58/AQ61</f>
        <v>0.62392907185445168</v>
      </c>
    </row>
    <row r="59" spans="1:45" s="30" customFormat="1" ht="25.5" customHeight="1" x14ac:dyDescent="0.25">
      <c r="A59" s="24" t="s">
        <v>45</v>
      </c>
      <c r="B59" s="124">
        <v>5</v>
      </c>
      <c r="C59" s="125">
        <v>1045</v>
      </c>
      <c r="D59" s="126">
        <v>267.51245</v>
      </c>
      <c r="E59" s="127">
        <f>C59/C61</f>
        <v>0.39476418034489924</v>
      </c>
      <c r="F59" s="14">
        <v>2</v>
      </c>
      <c r="G59" s="8">
        <v>1120</v>
      </c>
      <c r="H59" s="33">
        <v>518</v>
      </c>
      <c r="I59" s="18">
        <f>G59/G61</f>
        <v>0.35239670505305098</v>
      </c>
      <c r="J59" s="128">
        <v>1</v>
      </c>
      <c r="K59" s="125">
        <v>233</v>
      </c>
      <c r="L59" s="125">
        <v>82</v>
      </c>
      <c r="M59" s="114">
        <f>K59/K61</f>
        <v>3.6475761836534532E-2</v>
      </c>
      <c r="N59" s="129"/>
      <c r="O59" s="125"/>
      <c r="P59" s="125"/>
      <c r="Q59" s="130"/>
      <c r="R59" s="25">
        <v>1</v>
      </c>
      <c r="S59" s="8">
        <v>472.401499</v>
      </c>
      <c r="T59" s="33">
        <v>108.75493299999999</v>
      </c>
      <c r="U59" s="18">
        <f>S59/S61</f>
        <v>0.13843666964114179</v>
      </c>
      <c r="V59" s="124"/>
      <c r="W59" s="125"/>
      <c r="X59" s="125"/>
      <c r="Y59" s="130"/>
      <c r="Z59" s="25">
        <v>1</v>
      </c>
      <c r="AA59" s="8">
        <v>163</v>
      </c>
      <c r="AB59" s="8">
        <v>42.351685000000003</v>
      </c>
      <c r="AC59" s="17">
        <f>AA59/AA61</f>
        <v>5.456614890198179E-2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3">
        <f t="shared" ref="AP59" si="20">B59+F59+J59+N59+R59+V59+Z59+AD59+AH59</f>
        <v>10</v>
      </c>
      <c r="AQ59" s="8">
        <f>C59+G59+K59+O59+S59+W59+AA59+AE59+AI59</f>
        <v>3033.4014990000001</v>
      </c>
      <c r="AR59" s="8">
        <f>D59+H59+L59+P59+T59+X59+AB59+AF59+AJ59</f>
        <v>1018.6190679999999</v>
      </c>
      <c r="AS59" s="17">
        <f>AQ59/AQ61</f>
        <v>0.11898922724926352</v>
      </c>
    </row>
    <row r="60" spans="1:45" s="78" customFormat="1" ht="36" customHeight="1" thickBot="1" x14ac:dyDescent="0.3">
      <c r="A60" s="81" t="s">
        <v>46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0.17582925109364453</v>
      </c>
      <c r="V60" s="118"/>
      <c r="W60" s="119"/>
      <c r="X60" s="119"/>
      <c r="Y60" s="120"/>
      <c r="Z60" s="42">
        <v>1</v>
      </c>
      <c r="AA60" s="10">
        <v>1400</v>
      </c>
      <c r="AB60" s="10">
        <v>644.25196979999998</v>
      </c>
      <c r="AC60" s="19">
        <f>AA60/AA61</f>
        <v>0.46866630958757366</v>
      </c>
      <c r="AD60" s="67"/>
      <c r="AE60" s="10"/>
      <c r="AF60" s="10"/>
      <c r="AG60" s="19"/>
      <c r="AH60" s="67"/>
      <c r="AI60" s="10"/>
      <c r="AJ60" s="10"/>
      <c r="AK60" s="20"/>
      <c r="AL60" s="191">
        <v>1</v>
      </c>
      <c r="AM60" s="10">
        <v>130</v>
      </c>
      <c r="AN60" s="10">
        <v>65</v>
      </c>
      <c r="AO60" s="11">
        <f>AM60/AM61</f>
        <v>0.20139426800929511</v>
      </c>
      <c r="AP60" s="195">
        <f>B60+F60+J60+N60+R60+V60+Z60+AD60+AH60+AL60</f>
        <v>3</v>
      </c>
      <c r="AQ60" s="8">
        <f>C60+G60+K60+O60+S60+W60+AA60+AE60+AI60+AM60</f>
        <v>2130</v>
      </c>
      <c r="AR60" s="8">
        <f>D60+H60+L60+P60+T60+X60+AB60+AF60+AJ60+AN60</f>
        <v>1009.2519698</v>
      </c>
      <c r="AS60" s="17">
        <f>AQ60/AQ61</f>
        <v>8.3552096260413725E-2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27</v>
      </c>
      <c r="C61" s="94">
        <f t="shared" si="21"/>
        <v>2647.15</v>
      </c>
      <c r="D61" s="103">
        <f t="shared" si="21"/>
        <v>786.76096400000006</v>
      </c>
      <c r="E61" s="104">
        <f t="shared" si="21"/>
        <v>1</v>
      </c>
      <c r="F61" s="61">
        <f t="shared" si="21"/>
        <v>27</v>
      </c>
      <c r="G61" s="63">
        <f>SUM(G57:G60)</f>
        <v>3178.2363</v>
      </c>
      <c r="H61" s="63">
        <f t="shared" si="21"/>
        <v>1392.5822539999999</v>
      </c>
      <c r="I61" s="62">
        <f t="shared" si="21"/>
        <v>1</v>
      </c>
      <c r="J61" s="108">
        <f t="shared" si="21"/>
        <v>32</v>
      </c>
      <c r="K61" s="109">
        <f t="shared" si="21"/>
        <v>6387.8035239999999</v>
      </c>
      <c r="L61" s="110">
        <f t="shared" si="21"/>
        <v>3007.7736460000001</v>
      </c>
      <c r="M61" s="56">
        <f t="shared" si="21"/>
        <v>1</v>
      </c>
      <c r="N61" s="113">
        <f t="shared" si="21"/>
        <v>27</v>
      </c>
      <c r="O61" s="112">
        <f>SUM(O57:O59)</f>
        <v>1813.7923960000001</v>
      </c>
      <c r="P61" s="107">
        <f>SUM(P57:P60)</f>
        <v>775.13542899999993</v>
      </c>
      <c r="Q61" s="106">
        <f>SUM(Q57:Q60)</f>
        <v>1</v>
      </c>
      <c r="R61" s="55">
        <f>SUM(R57:R60)</f>
        <v>11</v>
      </c>
      <c r="S61" s="58">
        <f t="shared" ref="S61:U61" si="22">SUM(S57:S60)</f>
        <v>3412.4014990000001</v>
      </c>
      <c r="T61" s="59">
        <f t="shared" si="22"/>
        <v>1273.2109929999999</v>
      </c>
      <c r="U61" s="100">
        <f t="shared" si="22"/>
        <v>1</v>
      </c>
      <c r="V61" s="94">
        <f t="shared" ref="V61:AS61" si="23">SUM(V57:V60)</f>
        <v>4</v>
      </c>
      <c r="W61" s="121">
        <f>SUM(W57:W60)</f>
        <v>3110</v>
      </c>
      <c r="X61" s="122">
        <f>SUM(X57:X60)</f>
        <v>1555</v>
      </c>
      <c r="Y61" s="123">
        <f t="shared" si="23"/>
        <v>1</v>
      </c>
      <c r="Z61" s="55">
        <f t="shared" si="23"/>
        <v>12</v>
      </c>
      <c r="AA61" s="58">
        <f t="shared" si="23"/>
        <v>2987.2</v>
      </c>
      <c r="AB61" s="58">
        <f t="shared" si="23"/>
        <v>991.0730188</v>
      </c>
      <c r="AC61" s="54">
        <f t="shared" si="23"/>
        <v>1</v>
      </c>
      <c r="AD61" s="50">
        <f t="shared" si="23"/>
        <v>11</v>
      </c>
      <c r="AE61" s="58">
        <f t="shared" si="23"/>
        <v>1215.5</v>
      </c>
      <c r="AF61" s="58">
        <f t="shared" si="23"/>
        <v>558.12774000000002</v>
      </c>
      <c r="AG61" s="54">
        <f t="shared" si="23"/>
        <v>1</v>
      </c>
      <c r="AH61" s="50">
        <f>SUM(AH57:AH60)</f>
        <v>3</v>
      </c>
      <c r="AI61" s="58">
        <f t="shared" si="23"/>
        <v>95.492999999999995</v>
      </c>
      <c r="AJ61" s="59">
        <f t="shared" si="23"/>
        <v>38.503698999999997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8">
        <f t="shared" si="24"/>
        <v>1</v>
      </c>
      <c r="AP61" s="196">
        <f>SUM(AP57:AP60)</f>
        <v>159</v>
      </c>
      <c r="AQ61" s="194">
        <f>SUM(AQ57:AQ60)</f>
        <v>25493.076719000001</v>
      </c>
      <c r="AR61" s="58">
        <f>SUM(AR57:AR60)</f>
        <v>10636.173143799999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8"/>
      <c r="AR62" s="16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0"/>
      <c r="AR63" s="170"/>
      <c r="AS63" s="2"/>
    </row>
    <row r="64" spans="1:45" x14ac:dyDescent="0.25">
      <c r="AQ64" s="166"/>
      <c r="AR64" s="166"/>
    </row>
  </sheetData>
  <mergeCells count="61">
    <mergeCell ref="I4:I5"/>
    <mergeCell ref="N3:Q3"/>
    <mergeCell ref="N4:N5"/>
    <mergeCell ref="O4:O5"/>
    <mergeCell ref="P4:P5"/>
    <mergeCell ref="Q4:Q5"/>
    <mergeCell ref="J4:J5"/>
    <mergeCell ref="V41:Y41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AP55:AS55"/>
    <mergeCell ref="AP19:AS19"/>
    <mergeCell ref="AP41:AS41"/>
    <mergeCell ref="AH41:AK41"/>
    <mergeCell ref="AH19:AK19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2020-08-14T06:37:54Z</dcterms:modified>
</cp:coreProperties>
</file>